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\Documents\__Фризы\2023\"/>
    </mc:Choice>
  </mc:AlternateContent>
  <xr:revisionPtr revIDLastSave="0" documentId="13_ncr:1_{24912511-DF05-400A-8DDE-123002EBF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-лист KFPS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4" l="1"/>
  <c r="G52" i="4" l="1"/>
  <c r="G49" i="4"/>
  <c r="G48" i="4"/>
  <c r="G47" i="4"/>
  <c r="G46" i="4"/>
  <c r="G45" i="4"/>
  <c r="G44" i="4"/>
  <c r="G43" i="4"/>
  <c r="G42" i="4"/>
  <c r="G40" i="4"/>
  <c r="G39" i="4"/>
  <c r="G38" i="4"/>
  <c r="G37" i="4"/>
  <c r="G36" i="4"/>
  <c r="G35" i="4"/>
  <c r="G29" i="4"/>
  <c r="G28" i="4"/>
  <c r="G24" i="4"/>
  <c r="G23" i="4"/>
  <c r="G22" i="4"/>
  <c r="G21" i="4"/>
  <c r="G20" i="4"/>
  <c r="G19" i="4"/>
  <c r="G18" i="4"/>
  <c r="G16" i="4"/>
  <c r="G15" i="4"/>
  <c r="G14" i="4"/>
  <c r="G13" i="4"/>
  <c r="G8" i="4"/>
  <c r="G9" i="4"/>
  <c r="G10" i="4"/>
  <c r="E12" i="4" l="1"/>
  <c r="K6" i="4"/>
  <c r="G6" i="4"/>
  <c r="D6" i="4"/>
  <c r="K36" i="4" l="1"/>
  <c r="K33" i="4"/>
  <c r="K31" i="4"/>
  <c r="K32" i="4"/>
  <c r="K29" i="4"/>
  <c r="K30" i="4"/>
  <c r="G5" i="4"/>
  <c r="K12" i="4"/>
  <c r="K8" i="4"/>
  <c r="K37" i="4"/>
  <c r="K17" i="4"/>
  <c r="K7" i="4"/>
  <c r="K5" i="4"/>
  <c r="K45" i="4"/>
  <c r="K44" i="4"/>
  <c r="K43" i="4"/>
  <c r="K42" i="4"/>
  <c r="E41" i="4"/>
  <c r="K41" i="4" s="1"/>
  <c r="K40" i="4"/>
  <c r="K39" i="4"/>
  <c r="K38" i="4"/>
  <c r="K35" i="4"/>
  <c r="K34" i="4"/>
  <c r="K28" i="4"/>
  <c r="E27" i="4"/>
  <c r="K27" i="4" s="1"/>
  <c r="K13" i="4"/>
  <c r="K10" i="4"/>
  <c r="K9" i="4"/>
  <c r="D5" i="4"/>
  <c r="D7" i="4"/>
  <c r="G7" i="4"/>
  <c r="D8" i="4"/>
  <c r="D10" i="4"/>
  <c r="D14" i="4"/>
  <c r="D17" i="4"/>
  <c r="D18" i="4"/>
  <c r="D19" i="4"/>
  <c r="D20" i="4"/>
  <c r="D21" i="4"/>
  <c r="D22" i="4"/>
  <c r="D23" i="4"/>
  <c r="D25" i="4"/>
  <c r="D27" i="4"/>
  <c r="D28" i="4"/>
  <c r="D29" i="4"/>
  <c r="D30" i="4"/>
  <c r="D31" i="4"/>
  <c r="D33" i="4"/>
  <c r="D35" i="4"/>
  <c r="D37" i="4"/>
  <c r="D38" i="4"/>
  <c r="D39" i="4"/>
  <c r="D40" i="4"/>
  <c r="D42" i="4"/>
  <c r="D44" i="4"/>
  <c r="D45" i="4"/>
  <c r="D47" i="4"/>
  <c r="K14" i="4" l="1"/>
  <c r="K19" i="4"/>
  <c r="K18" i="4"/>
  <c r="K23" i="4"/>
  <c r="K22" i="4"/>
  <c r="K25" i="4"/>
  <c r="K21" i="4"/>
  <c r="K24" i="4"/>
  <c r="K20" i="4"/>
</calcChain>
</file>

<file path=xl/sharedStrings.xml><?xml version="1.0" encoding="utf-8"?>
<sst xmlns="http://schemas.openxmlformats.org/spreadsheetml/2006/main" count="65" uniqueCount="60">
  <si>
    <t>IBOP</t>
  </si>
  <si>
    <t>Прочие</t>
  </si>
  <si>
    <t>Абонемент на приставку к кличке лошади (на год)</t>
  </si>
  <si>
    <t>Повторное измерение</t>
  </si>
  <si>
    <t>Члены KFPS</t>
  </si>
  <si>
    <t>(вкл. VAT)</t>
  </si>
  <si>
    <t>(искл. VAT)</t>
  </si>
  <si>
    <t>VAT</t>
  </si>
  <si>
    <t>ABFP-тест (пятинедельный)</t>
  </si>
  <si>
    <t>ABFP-тест (семинедельный)</t>
  </si>
  <si>
    <t>-</t>
  </si>
  <si>
    <t>Регистрация добавляемого к кличке названия конюшни</t>
  </si>
  <si>
    <t>Членство</t>
  </si>
  <si>
    <t>Повторная инспекция кобыл, меринов, Fb-жеребцов и жеребят</t>
  </si>
  <si>
    <t>Инспекция кобыл, меринов и жеребцов, записанных в Foal book (Fb-жеребцов)</t>
  </si>
  <si>
    <t>Отсутствие на инспекции без ветеринарного сертификата</t>
  </si>
  <si>
    <t>Штраф за не представленный сертификат</t>
  </si>
  <si>
    <t>Взнос за внесение кобылы или мерина в племенную книгу (Studbook)</t>
  </si>
  <si>
    <t>Взнос за предикат Star (Ster) у кобыл, меринов и Fb-жеребцов</t>
  </si>
  <si>
    <t>Взнос за предикат Crown или Model у кобыл</t>
  </si>
  <si>
    <t>Взнос за внесение жеребца в племенную книгу (Studbook) (лицензирование)</t>
  </si>
  <si>
    <t>Инспекции и тесты</t>
  </si>
  <si>
    <t>Тестирование по потомству (с владельца участвующей лошади)</t>
  </si>
  <si>
    <t>Депозит (залог ***)</t>
  </si>
  <si>
    <t>Ежегодный взнос для зарубежных членов (50% голландского) (*)</t>
  </si>
  <si>
    <t>Единовременный вступительный взнос (*)</t>
  </si>
  <si>
    <t>Подписка на журнал "Фризо" за пределами Европы (*)</t>
  </si>
  <si>
    <t>(*) С 1 июля 50% скидка.</t>
  </si>
  <si>
    <t>(**) Инспекции возможны только для членов.</t>
  </si>
  <si>
    <t>Регистрация и документы</t>
  </si>
  <si>
    <t>Взнос при продаже лицензированных жеребцов</t>
  </si>
  <si>
    <t>Инспекция лицензированного KFPS жеребца на кёрунге жеребцов</t>
  </si>
  <si>
    <t>Взнос за выдачу региональной лицензии жеребцу из Fb</t>
  </si>
  <si>
    <t>Прочее</t>
  </si>
  <si>
    <t>Публикация обычного объявления на сайте KFPS (KFPS-Marktplaats)</t>
  </si>
  <si>
    <t>Публикация топ-объявления на сайте KFPS (KFPS-Marktplaats)</t>
  </si>
  <si>
    <t>Административные расходы по сбору безнадежных задолженностей</t>
  </si>
  <si>
    <t>Регистрация случки</t>
  </si>
  <si>
    <t>Переоформление основного документа KFPS (за счёт покупателя)</t>
  </si>
  <si>
    <t>Переоформление ветпаспорта (за счёт покупателя)</t>
  </si>
  <si>
    <t>Дубликат ветпаспорта</t>
  </si>
  <si>
    <t>Административные расходы на исследование ДНК (по факту запроса)</t>
  </si>
  <si>
    <t>Инспекция жеребцов, первый раунд</t>
  </si>
  <si>
    <t>Инспекция жеребцов, второй раунд</t>
  </si>
  <si>
    <t>Повторная инспекция жеребца на кёрунге</t>
  </si>
  <si>
    <t>Реинспекция жеребца на кёрунге</t>
  </si>
  <si>
    <t>Взнос за предикат Preferent или Performance у кобыл</t>
  </si>
  <si>
    <t>Взнос за предикат Sport или Elite</t>
  </si>
  <si>
    <t>ABFP-тест (двухнедельный)</t>
  </si>
  <si>
    <t>Ветпаспорт для зарегистрированных лошадей (новый или замена)</t>
  </si>
  <si>
    <t>Ежегодный взнос для членов</t>
  </si>
  <si>
    <t>(***) Размер залога является постоянной величиной и не изменяется под влиянием инфляции.</t>
  </si>
  <si>
    <t>Взнос при продаже кобыл/жеребцов/меринов/жеребят (оплачивает продавец)</t>
  </si>
  <si>
    <t>Дубликат документа KFPS</t>
  </si>
  <si>
    <t>Запрос нового документа KFPS</t>
  </si>
  <si>
    <t>Тарифы KFPS—2023</t>
  </si>
  <si>
    <t>Регистрация жеребёнка (с инспекцией, SNP-тестом, выдачей документа KFPS и ветпаспорта) (**)</t>
  </si>
  <si>
    <t>Регистрация жеребёнка (с инспекцией, SNP-тестом и документом KFPS, без ветпаспорта) (**)</t>
  </si>
  <si>
    <t>SNP-тест: гидроцефалия, карликовость, рыжая масть + происхождение, если родители SNP-тестированы</t>
  </si>
  <si>
    <t>Инспекция жеребят, годовичков, двухлеток, а также кобыл Star, Crown,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</si>
</sst>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₽_-;\-* #,##0\ _₽_-;_-* &quot;-&quot;\ _₽_-;_-@_-"/>
    <numFmt numFmtId="165" formatCode="_-[$€-2]\ * #,##0.00_-;_-[$€-2]\ * #,##0.00\-;_-[$€-2]\ * &quot;-&quot;??_-;_-@_-"/>
    <numFmt numFmtId="166" formatCode="_([$€-2]\ * #,##0.00_);_([$€-2]\ * \(#,##0.00\);_([$€-2]\ * &quot;-&quot;??_);_(@_)"/>
    <numFmt numFmtId="167" formatCode="_-[$€-2]\ * #,##0.00_-;\-[$€-2]\ * #,##0.00_-;_-[$€-2]\ * &quot;-&quot;??_-;_-@_-"/>
  </numFmts>
  <fonts count="7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" fillId="0" borderId="0">
      <alignment vertical="top"/>
    </xf>
    <xf numFmtId="0" fontId="5" fillId="0" borderId="0">
      <alignment vertical="top"/>
    </xf>
  </cellStyleXfs>
  <cellXfs count="37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0" fontId="1" fillId="0" borderId="0" xfId="0" applyFont="1" applyFill="1" applyAlignment="1">
      <alignment horizontal="center" wrapText="1"/>
    </xf>
    <xf numFmtId="9" fontId="1" fillId="0" borderId="0" xfId="0" applyNumberFormat="1" applyFont="1" applyFill="1" applyAlignment="1">
      <alignment horizontal="center"/>
    </xf>
    <xf numFmtId="9" fontId="1" fillId="0" borderId="0" xfId="0" applyNumberFormat="1" applyFont="1" applyFill="1"/>
    <xf numFmtId="9" fontId="1" fillId="0" borderId="0" xfId="0" applyNumberFormat="1" applyFont="1"/>
    <xf numFmtId="165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1" fillId="0" borderId="1" xfId="0" applyFont="1" applyFill="1" applyBorder="1"/>
    <xf numFmtId="2" fontId="1" fillId="0" borderId="2" xfId="0" applyNumberFormat="1" applyFont="1" applyFill="1" applyBorder="1"/>
    <xf numFmtId="165" fontId="1" fillId="0" borderId="3" xfId="0" applyNumberFormat="1" applyFont="1" applyFill="1" applyBorder="1" applyAlignment="1">
      <alignment horizontal="left"/>
    </xf>
    <xf numFmtId="165" fontId="1" fillId="0" borderId="3" xfId="0" applyNumberFormat="1" applyFont="1" applyFill="1" applyBorder="1"/>
    <xf numFmtId="0" fontId="1" fillId="0" borderId="3" xfId="0" applyFont="1" applyFill="1" applyBorder="1"/>
    <xf numFmtId="9" fontId="1" fillId="0" borderId="3" xfId="0" applyNumberFormat="1" applyFont="1" applyFill="1" applyBorder="1"/>
    <xf numFmtId="2" fontId="1" fillId="0" borderId="4" xfId="0" applyNumberFormat="1" applyFont="1" applyFill="1" applyBorder="1"/>
    <xf numFmtId="166" fontId="1" fillId="0" borderId="3" xfId="0" applyNumberFormat="1" applyFont="1" applyFill="1" applyBorder="1"/>
    <xf numFmtId="166" fontId="1" fillId="0" borderId="1" xfId="0" applyNumberFormat="1" applyFont="1" applyFill="1" applyBorder="1"/>
    <xf numFmtId="167" fontId="1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Fill="1" applyBorder="1"/>
    <xf numFmtId="0" fontId="3" fillId="0" borderId="0" xfId="0" applyFont="1"/>
    <xf numFmtId="164" fontId="1" fillId="0" borderId="0" xfId="0" applyNumberFormat="1" applyFont="1" applyFill="1"/>
    <xf numFmtId="167" fontId="1" fillId="0" borderId="0" xfId="0" applyNumberFormat="1" applyFo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</cellXfs>
  <cellStyles count="4">
    <cellStyle name="Гиперссылка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E60"/>
  <sheetViews>
    <sheetView tabSelected="1" zoomScale="85" workbookViewId="0">
      <selection activeCell="B1" sqref="B1"/>
    </sheetView>
  </sheetViews>
  <sheetFormatPr defaultRowHeight="18" customHeight="1" x14ac:dyDescent="0.2"/>
  <cols>
    <col min="1" max="1" width="3.42578125" style="1" customWidth="1"/>
    <col min="2" max="2" width="103.140625" style="1" customWidth="1"/>
    <col min="3" max="3" width="12.7109375" style="7" hidden="1" customWidth="1"/>
    <col min="4" max="4" width="3" style="7" hidden="1" customWidth="1"/>
    <col min="5" max="5" width="15.28515625" style="2" customWidth="1"/>
    <col min="6" max="6" width="15.42578125" style="1" hidden="1" customWidth="1"/>
    <col min="7" max="7" width="15.42578125" style="1" customWidth="1"/>
    <col min="8" max="8" width="10.7109375" style="1" hidden="1" customWidth="1"/>
    <col min="9" max="9" width="10.7109375" style="13" customWidth="1"/>
    <col min="10" max="10" width="12.7109375" style="2" customWidth="1"/>
    <col min="11" max="11" width="17.42578125" style="1" hidden="1" customWidth="1"/>
    <col min="12" max="12" width="4" style="1" customWidth="1"/>
    <col min="13" max="13" width="9.140625" style="1"/>
    <col min="14" max="14" width="10.5703125" style="1" bestFit="1" customWidth="1"/>
    <col min="15" max="16384" width="9.140625" style="1"/>
  </cols>
  <sheetData>
    <row r="1" spans="2:213" s="4" customFormat="1" ht="24.95" customHeight="1" x14ac:dyDescent="0.3">
      <c r="B1" s="30" t="s">
        <v>55</v>
      </c>
      <c r="C1" s="7"/>
      <c r="D1" s="7"/>
      <c r="E1" s="2"/>
      <c r="F1" s="1"/>
      <c r="G1" s="1"/>
      <c r="H1" s="1"/>
      <c r="I1" s="13"/>
      <c r="J1" s="3"/>
    </row>
    <row r="2" spans="2:213" s="4" customFormat="1" ht="18" customHeight="1" x14ac:dyDescent="0.2">
      <c r="B2" s="1"/>
      <c r="C2" s="4">
        <v>2009</v>
      </c>
      <c r="E2" s="26" t="s">
        <v>4</v>
      </c>
      <c r="F2" s="10">
        <v>2009</v>
      </c>
      <c r="G2" s="26" t="s">
        <v>4</v>
      </c>
      <c r="H2" s="8">
        <v>2009</v>
      </c>
      <c r="I2" s="11"/>
      <c r="J2" s="26" t="s">
        <v>1</v>
      </c>
    </row>
    <row r="3" spans="2:213" s="4" customFormat="1" ht="18" customHeight="1" thickBot="1" x14ac:dyDescent="0.25">
      <c r="B3" s="1"/>
      <c r="C3" s="6"/>
      <c r="D3" s="6"/>
      <c r="E3" s="26" t="s">
        <v>5</v>
      </c>
      <c r="F3" s="8"/>
      <c r="G3" s="26" t="s">
        <v>6</v>
      </c>
      <c r="H3" s="8"/>
      <c r="I3" s="11" t="s">
        <v>7</v>
      </c>
      <c r="J3" s="26" t="s">
        <v>5</v>
      </c>
    </row>
    <row r="4" spans="2:213" s="4" customFormat="1" ht="18" customHeight="1" thickTop="1" thickBot="1" x14ac:dyDescent="0.3">
      <c r="B4" s="33" t="s">
        <v>12</v>
      </c>
      <c r="C4" s="33"/>
      <c r="D4" s="33"/>
      <c r="E4" s="33"/>
      <c r="F4" s="33"/>
      <c r="G4" s="33"/>
      <c r="H4" s="33"/>
      <c r="I4" s="33"/>
      <c r="J4" s="33"/>
    </row>
    <row r="5" spans="2:213" s="4" customFormat="1" ht="18" customHeight="1" thickTop="1" x14ac:dyDescent="0.2">
      <c r="B5" s="28" t="s">
        <v>50</v>
      </c>
      <c r="C5" s="18">
        <v>66.750749999999996</v>
      </c>
      <c r="D5" s="18">
        <f>C5*1.01</f>
        <v>67.418257499999996</v>
      </c>
      <c r="E5" s="18">
        <v>81.8</v>
      </c>
      <c r="F5" s="19">
        <v>66.750749999999996</v>
      </c>
      <c r="G5" s="19">
        <f>E5</f>
        <v>81.8</v>
      </c>
      <c r="H5" s="20"/>
      <c r="I5" s="21" t="s">
        <v>10</v>
      </c>
      <c r="J5" s="22"/>
      <c r="K5" s="31">
        <f t="shared" ref="K5:K10" si="0">E5*73.1*1.02</f>
        <v>6099.1715999999988</v>
      </c>
    </row>
    <row r="6" spans="2:213" s="4" customFormat="1" ht="18" customHeight="1" x14ac:dyDescent="0.2">
      <c r="B6" s="28" t="s">
        <v>24</v>
      </c>
      <c r="C6" s="18">
        <v>66.750749999999996</v>
      </c>
      <c r="D6" s="18">
        <f>C6*1.01</f>
        <v>67.418257499999996</v>
      </c>
      <c r="E6" s="18">
        <v>40.950000000000003</v>
      </c>
      <c r="F6" s="19">
        <v>66.750749999999996</v>
      </c>
      <c r="G6" s="19">
        <f>E6</f>
        <v>40.950000000000003</v>
      </c>
      <c r="H6" s="20"/>
      <c r="I6" s="21" t="s">
        <v>10</v>
      </c>
      <c r="J6" s="22"/>
      <c r="K6" s="31">
        <f t="shared" si="0"/>
        <v>3053.3139000000001</v>
      </c>
    </row>
    <row r="7" spans="2:213" s="4" customFormat="1" ht="18" customHeight="1" x14ac:dyDescent="0.2">
      <c r="B7" s="28" t="s">
        <v>25</v>
      </c>
      <c r="C7" s="18">
        <v>13.452449999999999</v>
      </c>
      <c r="D7" s="18">
        <f>C7*1.01</f>
        <v>13.586974499999998</v>
      </c>
      <c r="E7" s="18">
        <v>17.95</v>
      </c>
      <c r="F7" s="19">
        <v>13.452449999999999</v>
      </c>
      <c r="G7" s="19">
        <f>E7</f>
        <v>17.95</v>
      </c>
      <c r="H7" s="20"/>
      <c r="I7" s="21" t="s">
        <v>10</v>
      </c>
      <c r="J7" s="22"/>
      <c r="K7" s="31">
        <f t="shared" si="0"/>
        <v>1338.3878999999997</v>
      </c>
      <c r="N7" s="25"/>
    </row>
    <row r="8" spans="2:213" s="4" customFormat="1" ht="18" customHeight="1" x14ac:dyDescent="0.2">
      <c r="B8" s="29" t="s">
        <v>26</v>
      </c>
      <c r="C8" s="18">
        <v>76.5</v>
      </c>
      <c r="D8" s="18">
        <f>C8*1.01</f>
        <v>77.265000000000001</v>
      </c>
      <c r="E8" s="18">
        <v>98.5</v>
      </c>
      <c r="F8" s="19">
        <v>72.169811320754718</v>
      </c>
      <c r="G8" s="19">
        <f>E8/(1+I8)</f>
        <v>90.366972477064209</v>
      </c>
      <c r="H8" s="23"/>
      <c r="I8" s="21">
        <v>0.09</v>
      </c>
      <c r="J8" s="22">
        <v>130.30000000000001</v>
      </c>
      <c r="K8" s="31">
        <f t="shared" si="0"/>
        <v>7344.357</v>
      </c>
    </row>
    <row r="9" spans="2:213" s="4" customFormat="1" ht="18" customHeight="1" x14ac:dyDescent="0.2">
      <c r="B9" s="29" t="s">
        <v>11</v>
      </c>
      <c r="C9" s="18"/>
      <c r="D9" s="18"/>
      <c r="E9" s="18">
        <v>88.1</v>
      </c>
      <c r="F9" s="19">
        <v>13.452449999999999</v>
      </c>
      <c r="G9" s="19">
        <f t="shared" ref="G9:G10" si="1">E9/(1+I9)</f>
        <v>72.809917355371894</v>
      </c>
      <c r="H9" s="20"/>
      <c r="I9" s="21">
        <v>0.21</v>
      </c>
      <c r="J9" s="22"/>
      <c r="K9" s="31">
        <f t="shared" si="0"/>
        <v>6568.9121999999988</v>
      </c>
    </row>
    <row r="10" spans="2:213" ht="18" customHeight="1" thickBot="1" x14ac:dyDescent="0.25">
      <c r="B10" s="29" t="s">
        <v>2</v>
      </c>
      <c r="C10" s="18">
        <v>56.496685599999992</v>
      </c>
      <c r="D10" s="18">
        <f>C10*1.01</f>
        <v>57.06165245599999</v>
      </c>
      <c r="E10" s="18">
        <v>21.3</v>
      </c>
      <c r="F10" s="23">
        <v>53.298759999999987</v>
      </c>
      <c r="G10" s="19">
        <f t="shared" si="1"/>
        <v>17.603305785123968</v>
      </c>
      <c r="H10" s="20"/>
      <c r="I10" s="21">
        <v>0.21</v>
      </c>
      <c r="J10" s="22"/>
      <c r="K10" s="31">
        <f t="shared" si="0"/>
        <v>1588.1705999999999</v>
      </c>
    </row>
    <row r="11" spans="2:213" s="4" customFormat="1" ht="18" customHeight="1" thickTop="1" thickBot="1" x14ac:dyDescent="0.3">
      <c r="B11" s="33" t="s">
        <v>29</v>
      </c>
      <c r="C11" s="33"/>
      <c r="D11" s="33"/>
      <c r="E11" s="33"/>
      <c r="F11" s="33"/>
      <c r="G11" s="33"/>
      <c r="H11" s="33"/>
      <c r="I11" s="33"/>
      <c r="J11" s="33"/>
    </row>
    <row r="12" spans="2:213" ht="18" customHeight="1" thickTop="1" x14ac:dyDescent="0.2">
      <c r="B12" s="28" t="s">
        <v>37</v>
      </c>
      <c r="C12" s="18"/>
      <c r="D12" s="18"/>
      <c r="E12" s="18">
        <f t="shared" ref="E12" si="2">G12*(1+I12)</f>
        <v>0</v>
      </c>
      <c r="F12" s="24">
        <v>21.462769999999995</v>
      </c>
      <c r="G12" s="15">
        <v>0</v>
      </c>
      <c r="H12" s="20"/>
      <c r="I12" s="21">
        <v>0.21</v>
      </c>
      <c r="J12" s="15">
        <v>0</v>
      </c>
      <c r="K12" s="31">
        <f t="shared" ref="K12:K25" si="3">E12*73.1*1.02</f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</row>
    <row r="13" spans="2:213" ht="18" customHeight="1" x14ac:dyDescent="0.2">
      <c r="B13" s="28" t="s">
        <v>56</v>
      </c>
      <c r="C13" s="18"/>
      <c r="D13" s="18"/>
      <c r="E13" s="18">
        <v>183.5</v>
      </c>
      <c r="F13" s="23"/>
      <c r="G13" s="19">
        <f>E13/(1+I13)</f>
        <v>151.65289256198346</v>
      </c>
      <c r="H13" s="20"/>
      <c r="I13" s="21">
        <v>0.21</v>
      </c>
      <c r="J13" s="18">
        <v>220</v>
      </c>
      <c r="K13" s="31">
        <f t="shared" si="3"/>
        <v>13682.126999999999</v>
      </c>
      <c r="L13" s="4"/>
      <c r="M13" s="4"/>
      <c r="N13" s="3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</row>
    <row r="14" spans="2:213" s="4" customFormat="1" ht="18" customHeight="1" x14ac:dyDescent="0.2">
      <c r="B14" s="28" t="s">
        <v>57</v>
      </c>
      <c r="C14" s="18">
        <v>63.94564479999999</v>
      </c>
      <c r="D14" s="18">
        <f>C14*1.01</f>
        <v>64.585101247999987</v>
      </c>
      <c r="E14" s="18">
        <v>146</v>
      </c>
      <c r="F14" s="23">
        <v>60.32607999999999</v>
      </c>
      <c r="G14" s="19">
        <f t="shared" ref="G14:G19" si="4">E14/(1+I14)</f>
        <v>120.6611570247934</v>
      </c>
      <c r="H14" s="18">
        <v>81.3</v>
      </c>
      <c r="I14" s="21">
        <v>0.21</v>
      </c>
      <c r="J14" s="18">
        <v>189</v>
      </c>
      <c r="K14" s="31">
        <f t="shared" si="3"/>
        <v>10886.051999999998</v>
      </c>
    </row>
    <row r="15" spans="2:213" s="4" customFormat="1" ht="18" customHeight="1" x14ac:dyDescent="0.2">
      <c r="B15" s="28" t="s">
        <v>58</v>
      </c>
      <c r="C15" s="18"/>
      <c r="D15" s="18"/>
      <c r="E15" s="18">
        <v>87</v>
      </c>
      <c r="F15" s="23">
        <v>60.32607999999999</v>
      </c>
      <c r="G15" s="19">
        <f t="shared" si="4"/>
        <v>71.900826446280988</v>
      </c>
      <c r="H15" s="18">
        <v>81.3</v>
      </c>
      <c r="I15" s="21">
        <v>0.21</v>
      </c>
      <c r="J15" s="22"/>
      <c r="K15" s="31"/>
      <c r="N15" s="25"/>
    </row>
    <row r="16" spans="2:213" s="4" customFormat="1" ht="18" customHeight="1" x14ac:dyDescent="0.2">
      <c r="B16" s="28" t="s">
        <v>41</v>
      </c>
      <c r="C16" s="18"/>
      <c r="D16" s="18"/>
      <c r="E16" s="18">
        <v>42.25</v>
      </c>
      <c r="F16" s="23"/>
      <c r="G16" s="19">
        <f t="shared" si="4"/>
        <v>34.917355371900825</v>
      </c>
      <c r="H16" s="18"/>
      <c r="I16" s="21">
        <v>0.21</v>
      </c>
      <c r="J16" s="22"/>
      <c r="K16" s="31"/>
    </row>
    <row r="17" spans="1:14" s="4" customFormat="1" ht="18" customHeight="1" x14ac:dyDescent="0.2">
      <c r="B17" s="28" t="s">
        <v>23</v>
      </c>
      <c r="C17" s="18">
        <v>45.5</v>
      </c>
      <c r="D17" s="18" t="e">
        <f>#N/A</f>
        <v>#N/A</v>
      </c>
      <c r="E17" s="23">
        <v>45.5</v>
      </c>
      <c r="F17" s="23">
        <v>45.5</v>
      </c>
      <c r="G17" s="23">
        <v>45.5</v>
      </c>
      <c r="H17" s="20"/>
      <c r="I17" s="21" t="s">
        <v>10</v>
      </c>
      <c r="J17" s="22"/>
      <c r="K17" s="31">
        <f t="shared" si="3"/>
        <v>3392.5709999999999</v>
      </c>
    </row>
    <row r="18" spans="1:14" s="4" customFormat="1" ht="18" customHeight="1" x14ac:dyDescent="0.2">
      <c r="B18" s="28" t="s">
        <v>38</v>
      </c>
      <c r="C18" s="18">
        <v>14.303459800000002</v>
      </c>
      <c r="D18" s="18" t="e">
        <f>#N/A</f>
        <v>#N/A</v>
      </c>
      <c r="E18" s="18">
        <v>22.3</v>
      </c>
      <c r="F18" s="23">
        <v>13.493830000000001</v>
      </c>
      <c r="G18" s="19">
        <f t="shared" si="4"/>
        <v>18.429752066115704</v>
      </c>
      <c r="H18" s="18">
        <v>63.95</v>
      </c>
      <c r="I18" s="21">
        <v>0.21</v>
      </c>
      <c r="J18" s="22"/>
      <c r="K18" s="31">
        <f t="shared" si="3"/>
        <v>1662.7325999999998</v>
      </c>
    </row>
    <row r="19" spans="1:14" s="4" customFormat="1" ht="18" customHeight="1" x14ac:dyDescent="0.2">
      <c r="B19" s="28" t="s">
        <v>39</v>
      </c>
      <c r="C19" s="18">
        <v>14.303459800000002</v>
      </c>
      <c r="D19" s="18" t="e">
        <f>#N/A</f>
        <v>#N/A</v>
      </c>
      <c r="E19" s="18">
        <v>22.3</v>
      </c>
      <c r="F19" s="23">
        <v>13.493830000000001</v>
      </c>
      <c r="G19" s="19">
        <f t="shared" si="4"/>
        <v>18.429752066115704</v>
      </c>
      <c r="H19" s="18">
        <v>63.95</v>
      </c>
      <c r="I19" s="21">
        <v>0.21</v>
      </c>
      <c r="J19" s="22">
        <v>73.7</v>
      </c>
      <c r="K19" s="31">
        <f t="shared" si="3"/>
        <v>1662.7325999999998</v>
      </c>
    </row>
    <row r="20" spans="1:14" s="4" customFormat="1" ht="18" customHeight="1" x14ac:dyDescent="0.2">
      <c r="B20" s="28" t="s">
        <v>52</v>
      </c>
      <c r="C20" s="18">
        <v>22.799455199999997</v>
      </c>
      <c r="D20" s="18" t="e">
        <f>#N/A</f>
        <v>#N/A</v>
      </c>
      <c r="E20" s="18">
        <v>22.3</v>
      </c>
      <c r="F20" s="23">
        <v>13.493830000000001</v>
      </c>
      <c r="G20" s="19">
        <f t="shared" ref="G20:G25" si="5">E20/(1+I20)</f>
        <v>18.429752066115704</v>
      </c>
      <c r="H20" s="18">
        <v>63.95</v>
      </c>
      <c r="I20" s="21">
        <v>0.21</v>
      </c>
      <c r="J20" s="22"/>
      <c r="K20" s="31">
        <f t="shared" si="3"/>
        <v>1662.7325999999998</v>
      </c>
    </row>
    <row r="21" spans="1:14" s="4" customFormat="1" ht="18" customHeight="1" x14ac:dyDescent="0.2">
      <c r="B21" s="28" t="s">
        <v>30</v>
      </c>
      <c r="C21" s="18">
        <v>414.29909999999995</v>
      </c>
      <c r="D21" s="18" t="e">
        <f>#N/A</f>
        <v>#N/A</v>
      </c>
      <c r="E21" s="18">
        <v>641.75</v>
      </c>
      <c r="F21" s="23">
        <v>199.90385816037733</v>
      </c>
      <c r="G21" s="19">
        <f t="shared" si="5"/>
        <v>530.37190082644634</v>
      </c>
      <c r="H21" s="18">
        <v>63.95</v>
      </c>
      <c r="I21" s="21">
        <v>0.21</v>
      </c>
      <c r="J21" s="22"/>
      <c r="K21" s="31">
        <f t="shared" si="3"/>
        <v>47850.163499999995</v>
      </c>
    </row>
    <row r="22" spans="1:14" s="4" customFormat="1" ht="18" customHeight="1" x14ac:dyDescent="0.2">
      <c r="B22" s="28" t="s">
        <v>53</v>
      </c>
      <c r="C22" s="18">
        <v>83.302559200000005</v>
      </c>
      <c r="D22" s="18" t="e">
        <f>#N/A</f>
        <v>#N/A</v>
      </c>
      <c r="E22" s="18">
        <v>130.75</v>
      </c>
      <c r="F22" s="23">
        <v>78.587320000000005</v>
      </c>
      <c r="G22" s="19">
        <f t="shared" si="5"/>
        <v>108.05785123966942</v>
      </c>
      <c r="H22" s="18">
        <v>63.95</v>
      </c>
      <c r="I22" s="21">
        <v>0.21</v>
      </c>
      <c r="J22" s="22"/>
      <c r="K22" s="31">
        <f t="shared" si="3"/>
        <v>9748.9814999999999</v>
      </c>
    </row>
    <row r="23" spans="1:14" s="4" customFormat="1" ht="18" customHeight="1" x14ac:dyDescent="0.2">
      <c r="B23" s="28" t="s">
        <v>40</v>
      </c>
      <c r="C23" s="18">
        <v>83.302559200000005</v>
      </c>
      <c r="D23" s="18" t="e">
        <f>#N/A</f>
        <v>#N/A</v>
      </c>
      <c r="E23" s="18">
        <v>130.75</v>
      </c>
      <c r="F23" s="23">
        <v>78.587320000000005</v>
      </c>
      <c r="G23" s="19">
        <f t="shared" si="5"/>
        <v>108.05785123966942</v>
      </c>
      <c r="H23" s="18">
        <v>63.95</v>
      </c>
      <c r="I23" s="21">
        <v>0.21</v>
      </c>
      <c r="J23" s="22">
        <v>154.94999999999999</v>
      </c>
      <c r="K23" s="31">
        <f t="shared" si="3"/>
        <v>9748.9814999999999</v>
      </c>
    </row>
    <row r="24" spans="1:14" s="4" customFormat="1" ht="18" customHeight="1" x14ac:dyDescent="0.2">
      <c r="B24" s="28" t="s">
        <v>54</v>
      </c>
      <c r="C24" s="18"/>
      <c r="D24" s="18"/>
      <c r="E24" s="18">
        <v>19.899999999999999</v>
      </c>
      <c r="F24" s="23">
        <v>13.493830000000001</v>
      </c>
      <c r="G24" s="19">
        <f t="shared" si="5"/>
        <v>16.446280991735538</v>
      </c>
      <c r="H24" s="18">
        <v>63.95</v>
      </c>
      <c r="I24" s="21">
        <v>0.21</v>
      </c>
      <c r="J24" s="22"/>
      <c r="K24" s="31">
        <f t="shared" si="3"/>
        <v>1483.7837999999999</v>
      </c>
      <c r="N24" s="25"/>
    </row>
    <row r="25" spans="1:14" s="4" customFormat="1" ht="18" customHeight="1" x14ac:dyDescent="0.2">
      <c r="B25" s="28" t="s">
        <v>49</v>
      </c>
      <c r="C25" s="18">
        <v>46.498214400000002</v>
      </c>
      <c r="D25" s="18">
        <f>C25*1.01</f>
        <v>46.963196544000006</v>
      </c>
      <c r="E25" s="18">
        <v>47.75</v>
      </c>
      <c r="F25" s="23">
        <v>43.866239999999998</v>
      </c>
      <c r="G25" s="19">
        <f t="shared" si="5"/>
        <v>39.462809917355372</v>
      </c>
      <c r="H25" s="18">
        <v>63.95</v>
      </c>
      <c r="I25" s="21">
        <v>0.21</v>
      </c>
      <c r="J25" s="22">
        <v>47.75</v>
      </c>
      <c r="K25" s="31">
        <f t="shared" si="3"/>
        <v>3560.3354999999997</v>
      </c>
    </row>
    <row r="26" spans="1:14" s="4" customFormat="1" ht="18" customHeight="1" thickBot="1" x14ac:dyDescent="0.3">
      <c r="B26" s="34" t="s">
        <v>21</v>
      </c>
      <c r="C26" s="35"/>
      <c r="D26" s="35"/>
      <c r="E26" s="35"/>
      <c r="F26" s="35"/>
      <c r="G26" s="35"/>
      <c r="H26" s="35"/>
      <c r="I26" s="35"/>
      <c r="J26" s="36"/>
    </row>
    <row r="27" spans="1:14" s="4" customFormat="1" ht="18" customHeight="1" thickTop="1" x14ac:dyDescent="0.2">
      <c r="B27" s="27" t="s">
        <v>59</v>
      </c>
      <c r="C27" s="14">
        <v>22.750536199999996</v>
      </c>
      <c r="D27" s="14" t="e">
        <f>#N/A</f>
        <v>#N/A</v>
      </c>
      <c r="E27" s="18">
        <f t="shared" ref="E27" si="6">G27*(1+I27)</f>
        <v>0</v>
      </c>
      <c r="F27" s="24">
        <v>21.462769999999995</v>
      </c>
      <c r="G27" s="15">
        <v>0</v>
      </c>
      <c r="H27" s="16"/>
      <c r="I27" s="21">
        <v>0.21</v>
      </c>
      <c r="J27" s="17"/>
      <c r="K27" s="31">
        <f t="shared" ref="K27:K45" si="7">E27*73.1*1.02</f>
        <v>0</v>
      </c>
    </row>
    <row r="28" spans="1:14" s="4" customFormat="1" ht="18" customHeight="1" x14ac:dyDescent="0.2">
      <c r="B28" s="28" t="s">
        <v>14</v>
      </c>
      <c r="C28" s="18">
        <v>30.503121799999999</v>
      </c>
      <c r="D28" s="18" t="e">
        <f>#N/A</f>
        <v>#N/A</v>
      </c>
      <c r="E28" s="18">
        <v>75.38</v>
      </c>
      <c r="F28" s="23">
        <v>28.776529999999998</v>
      </c>
      <c r="G28" s="19">
        <f t="shared" ref="G28:G29" si="8">E28/(1+I28)</f>
        <v>62.297520661157023</v>
      </c>
      <c r="H28" s="20"/>
      <c r="I28" s="21">
        <v>0.21</v>
      </c>
      <c r="J28" s="22"/>
      <c r="K28" s="31">
        <f t="shared" si="7"/>
        <v>5620.4835599999997</v>
      </c>
    </row>
    <row r="29" spans="1:14" s="4" customFormat="1" ht="18" customHeight="1" x14ac:dyDescent="0.2">
      <c r="B29" s="28" t="s">
        <v>13</v>
      </c>
      <c r="C29" s="18">
        <v>30.503121799999999</v>
      </c>
      <c r="D29" s="18" t="e">
        <f>#N/A</f>
        <v>#N/A</v>
      </c>
      <c r="E29" s="18">
        <v>229</v>
      </c>
      <c r="F29" s="23">
        <v>28.776529999999998</v>
      </c>
      <c r="G29" s="19">
        <f t="shared" si="8"/>
        <v>189.25619834710744</v>
      </c>
      <c r="H29" s="20"/>
      <c r="I29" s="21">
        <v>0.21</v>
      </c>
      <c r="J29" s="22"/>
      <c r="K29" s="31">
        <f t="shared" si="7"/>
        <v>17074.697999999997</v>
      </c>
    </row>
    <row r="30" spans="1:14" s="4" customFormat="1" ht="18" customHeight="1" x14ac:dyDescent="0.2">
      <c r="B30" s="28" t="s">
        <v>42</v>
      </c>
      <c r="C30" s="18">
        <v>173.5008</v>
      </c>
      <c r="D30" s="18" t="e">
        <f>#N/A</f>
        <v>#N/A</v>
      </c>
      <c r="E30" s="18">
        <v>300.35000000000002</v>
      </c>
      <c r="F30" s="23">
        <v>163.67999999999998</v>
      </c>
      <c r="G30" s="19"/>
      <c r="H30" s="20"/>
      <c r="I30" s="21"/>
      <c r="J30" s="22"/>
      <c r="K30" s="31">
        <f t="shared" si="7"/>
        <v>22394.6967</v>
      </c>
    </row>
    <row r="31" spans="1:14" s="4" customFormat="1" ht="18" customHeight="1" x14ac:dyDescent="0.2">
      <c r="B31" s="28" t="s">
        <v>43</v>
      </c>
      <c r="C31" s="18">
        <v>102.30040919999999</v>
      </c>
      <c r="D31" s="18" t="e">
        <f>#N/A</f>
        <v>#N/A</v>
      </c>
      <c r="E31" s="18">
        <v>160</v>
      </c>
      <c r="F31" s="23">
        <v>96.509819999999991</v>
      </c>
      <c r="G31" s="19"/>
      <c r="H31" s="20"/>
      <c r="I31" s="21"/>
      <c r="J31" s="22"/>
      <c r="K31" s="31">
        <f t="shared" si="7"/>
        <v>11929.92</v>
      </c>
    </row>
    <row r="32" spans="1:14" s="5" customFormat="1" ht="18" customHeight="1" x14ac:dyDescent="0.2">
      <c r="A32" s="4"/>
      <c r="B32" s="28" t="s">
        <v>31</v>
      </c>
      <c r="C32" s="18"/>
      <c r="D32" s="18"/>
      <c r="E32" s="18">
        <v>145.94999999999999</v>
      </c>
      <c r="F32" s="23">
        <v>96.509819999999991</v>
      </c>
      <c r="G32" s="19"/>
      <c r="H32" s="20"/>
      <c r="I32" s="21"/>
      <c r="J32" s="22"/>
      <c r="K32" s="31">
        <f t="shared" si="7"/>
        <v>10882.323899999998</v>
      </c>
    </row>
    <row r="33" spans="2:11" s="4" customFormat="1" ht="18" customHeight="1" x14ac:dyDescent="0.2">
      <c r="B33" s="28" t="s">
        <v>44</v>
      </c>
      <c r="C33" s="18">
        <v>173.90226440000001</v>
      </c>
      <c r="D33" s="18" t="e">
        <f>#N/A</f>
        <v>#N/A</v>
      </c>
      <c r="E33" s="18">
        <v>300.35000000000002</v>
      </c>
      <c r="F33" s="23">
        <v>164.05874</v>
      </c>
      <c r="G33" s="19"/>
      <c r="H33" s="20"/>
      <c r="I33" s="21"/>
      <c r="J33" s="22"/>
      <c r="K33" s="31">
        <f t="shared" si="7"/>
        <v>22394.6967</v>
      </c>
    </row>
    <row r="34" spans="2:11" s="4" customFormat="1" ht="18" customHeight="1" x14ac:dyDescent="0.2">
      <c r="B34" s="28" t="s">
        <v>45</v>
      </c>
      <c r="C34" s="18"/>
      <c r="D34" s="18"/>
      <c r="E34" s="18">
        <v>199.9</v>
      </c>
      <c r="F34" s="23">
        <v>164.05874</v>
      </c>
      <c r="G34" s="19"/>
      <c r="H34" s="20"/>
      <c r="I34" s="21"/>
      <c r="J34" s="22"/>
      <c r="K34" s="31">
        <f t="shared" si="7"/>
        <v>14904.943799999999</v>
      </c>
    </row>
    <row r="35" spans="2:11" s="4" customFormat="1" ht="18" customHeight="1" x14ac:dyDescent="0.2">
      <c r="B35" s="28" t="s">
        <v>3</v>
      </c>
      <c r="C35" s="18">
        <v>17.0025908</v>
      </c>
      <c r="D35" s="18" t="e">
        <f>#N/A</f>
        <v>#N/A</v>
      </c>
      <c r="E35" s="18">
        <v>26.45</v>
      </c>
      <c r="F35" s="23">
        <v>16.040179999999999</v>
      </c>
      <c r="G35" s="19">
        <f t="shared" ref="G35:G39" si="9">E35/(1+I35)</f>
        <v>21.859504132231404</v>
      </c>
      <c r="H35" s="20"/>
      <c r="I35" s="21">
        <v>0.21</v>
      </c>
      <c r="J35" s="22"/>
      <c r="K35" s="31">
        <f t="shared" si="7"/>
        <v>1972.1649</v>
      </c>
    </row>
    <row r="36" spans="2:11" s="4" customFormat="1" ht="18" customHeight="1" x14ac:dyDescent="0.2">
      <c r="B36" s="28" t="s">
        <v>15</v>
      </c>
      <c r="C36" s="20"/>
      <c r="D36" s="20"/>
      <c r="E36" s="18">
        <v>47.75</v>
      </c>
      <c r="F36" s="20"/>
      <c r="G36" s="19">
        <f t="shared" si="9"/>
        <v>39.462809917355372</v>
      </c>
      <c r="H36" s="20"/>
      <c r="I36" s="21">
        <v>0.21</v>
      </c>
      <c r="J36" s="22"/>
      <c r="K36" s="31">
        <f t="shared" si="7"/>
        <v>3560.3354999999997</v>
      </c>
    </row>
    <row r="37" spans="2:11" s="4" customFormat="1" ht="18" customHeight="1" x14ac:dyDescent="0.2">
      <c r="B37" s="28" t="s">
        <v>16</v>
      </c>
      <c r="C37" s="18">
        <v>58.2965126</v>
      </c>
      <c r="D37" s="18">
        <f>C37*1.01</f>
        <v>58.879477725999998</v>
      </c>
      <c r="E37" s="18">
        <v>74.150000000000006</v>
      </c>
      <c r="F37" s="23">
        <v>54.99671</v>
      </c>
      <c r="G37" s="19">
        <f t="shared" si="9"/>
        <v>74.150000000000006</v>
      </c>
      <c r="H37" s="20"/>
      <c r="I37" s="21"/>
      <c r="J37" s="22"/>
      <c r="K37" s="31">
        <f t="shared" si="7"/>
        <v>5528.7722999999996</v>
      </c>
    </row>
    <row r="38" spans="2:11" s="4" customFormat="1" ht="18" customHeight="1" x14ac:dyDescent="0.2">
      <c r="B38" s="28" t="s">
        <v>17</v>
      </c>
      <c r="C38" s="18">
        <v>30.400227600000001</v>
      </c>
      <c r="D38" s="18">
        <f>C38*1.01</f>
        <v>30.704229875999999</v>
      </c>
      <c r="E38" s="18">
        <v>47.6</v>
      </c>
      <c r="F38" s="23">
        <v>28.679459999999999</v>
      </c>
      <c r="G38" s="19">
        <f t="shared" si="9"/>
        <v>39.338842975206617</v>
      </c>
      <c r="H38" s="20"/>
      <c r="I38" s="21">
        <v>0.21</v>
      </c>
      <c r="J38" s="22"/>
      <c r="K38" s="31">
        <f t="shared" si="7"/>
        <v>3549.1511999999998</v>
      </c>
    </row>
    <row r="39" spans="2:11" s="4" customFormat="1" ht="18" customHeight="1" x14ac:dyDescent="0.2">
      <c r="B39" s="28" t="s">
        <v>18</v>
      </c>
      <c r="C39" s="18">
        <v>60.800455200000002</v>
      </c>
      <c r="D39" s="18">
        <f>C39*1.01</f>
        <v>61.408459751999999</v>
      </c>
      <c r="E39" s="18">
        <v>93.5</v>
      </c>
      <c r="F39" s="23">
        <v>57.358919999999998</v>
      </c>
      <c r="G39" s="19">
        <f t="shared" si="9"/>
        <v>77.27272727272728</v>
      </c>
      <c r="H39" s="20"/>
      <c r="I39" s="21">
        <v>0.21</v>
      </c>
      <c r="J39" s="22"/>
      <c r="K39" s="31">
        <f t="shared" si="7"/>
        <v>6971.5469999999996</v>
      </c>
    </row>
    <row r="40" spans="2:11" s="4" customFormat="1" ht="18" customHeight="1" thickBot="1" x14ac:dyDescent="0.25">
      <c r="B40" s="28" t="s">
        <v>19</v>
      </c>
      <c r="C40" s="18">
        <v>60.800455200000002</v>
      </c>
      <c r="D40" s="18">
        <f>C40*1.01</f>
        <v>61.408459751999999</v>
      </c>
      <c r="E40" s="18">
        <v>93.5</v>
      </c>
      <c r="F40" s="23">
        <v>57.358919999999998</v>
      </c>
      <c r="G40" s="19">
        <f t="shared" ref="G40" si="10">E40/(1+I40)</f>
        <v>77.27272727272728</v>
      </c>
      <c r="H40" s="20"/>
      <c r="I40" s="21">
        <v>0.21</v>
      </c>
      <c r="J40" s="22"/>
      <c r="K40" s="31">
        <f t="shared" si="7"/>
        <v>6971.5469999999996</v>
      </c>
    </row>
    <row r="41" spans="2:11" s="4" customFormat="1" ht="18" customHeight="1" thickTop="1" x14ac:dyDescent="0.2">
      <c r="B41" s="28" t="s">
        <v>46</v>
      </c>
      <c r="C41" s="18"/>
      <c r="D41" s="18"/>
      <c r="E41" s="18">
        <f>G41*(1+I41)</f>
        <v>0</v>
      </c>
      <c r="F41" s="24">
        <v>21.462769999999995</v>
      </c>
      <c r="G41" s="19">
        <v>0</v>
      </c>
      <c r="H41" s="16"/>
      <c r="I41" s="21">
        <v>0.21</v>
      </c>
      <c r="J41" s="22"/>
      <c r="K41" s="31">
        <f t="shared" si="7"/>
        <v>0</v>
      </c>
    </row>
    <row r="42" spans="2:11" s="4" customFormat="1" ht="18" customHeight="1" x14ac:dyDescent="0.2">
      <c r="B42" s="28" t="s">
        <v>47</v>
      </c>
      <c r="C42" s="18">
        <v>55.400730399999993</v>
      </c>
      <c r="D42" s="18">
        <f>C42*1.01</f>
        <v>55.954737703999996</v>
      </c>
      <c r="E42" s="18">
        <v>93.5</v>
      </c>
      <c r="F42" s="23">
        <v>57.358919999999998</v>
      </c>
      <c r="G42" s="19">
        <f t="shared" ref="G42:G49" si="11">E42/(1+I42)</f>
        <v>77.27272727272728</v>
      </c>
      <c r="H42" s="20"/>
      <c r="I42" s="21">
        <v>0.21</v>
      </c>
      <c r="J42" s="22"/>
      <c r="K42" s="31">
        <f t="shared" si="7"/>
        <v>6971.5469999999996</v>
      </c>
    </row>
    <row r="43" spans="2:11" s="4" customFormat="1" ht="18" customHeight="1" x14ac:dyDescent="0.2">
      <c r="B43" s="28" t="s">
        <v>32</v>
      </c>
      <c r="C43" s="18"/>
      <c r="D43" s="18"/>
      <c r="E43" s="18">
        <v>365.4</v>
      </c>
      <c r="F43" s="23">
        <v>52.264839999999992</v>
      </c>
      <c r="G43" s="19">
        <f t="shared" si="11"/>
        <v>301.98347107438013</v>
      </c>
      <c r="H43" s="20"/>
      <c r="I43" s="21">
        <v>0.21</v>
      </c>
      <c r="J43" s="22"/>
      <c r="K43" s="31">
        <f t="shared" si="7"/>
        <v>27244.9548</v>
      </c>
    </row>
    <row r="44" spans="2:11" s="4" customFormat="1" ht="18" customHeight="1" x14ac:dyDescent="0.2">
      <c r="B44" s="28" t="s">
        <v>20</v>
      </c>
      <c r="C44" s="18">
        <v>559.55067999999994</v>
      </c>
      <c r="D44" s="18">
        <f>C44*1.01</f>
        <v>565.1461867999999</v>
      </c>
      <c r="E44" s="18">
        <v>4225.2</v>
      </c>
      <c r="F44" s="23">
        <v>527.87799999999993</v>
      </c>
      <c r="G44" s="19">
        <f t="shared" si="11"/>
        <v>3491.9008264462809</v>
      </c>
      <c r="H44" s="20"/>
      <c r="I44" s="21">
        <v>0.21</v>
      </c>
      <c r="J44" s="22"/>
      <c r="K44" s="31">
        <f t="shared" si="7"/>
        <v>315039.36239999993</v>
      </c>
    </row>
    <row r="45" spans="2:11" s="4" customFormat="1" ht="18" customHeight="1" x14ac:dyDescent="0.2">
      <c r="B45" s="28" t="s">
        <v>0</v>
      </c>
      <c r="C45" s="18">
        <v>113.9468942</v>
      </c>
      <c r="D45" s="18">
        <f>C45*1.01</f>
        <v>115.08636314200001</v>
      </c>
      <c r="E45" s="18">
        <v>99.7</v>
      </c>
      <c r="F45" s="23">
        <v>107.49706999999999</v>
      </c>
      <c r="G45" s="19">
        <f t="shared" si="11"/>
        <v>82.396694214876035</v>
      </c>
      <c r="H45" s="20"/>
      <c r="I45" s="21">
        <v>0.21</v>
      </c>
      <c r="J45" s="22"/>
      <c r="K45" s="31">
        <f t="shared" si="7"/>
        <v>7433.8314</v>
      </c>
    </row>
    <row r="46" spans="2:11" s="4" customFormat="1" ht="18" customHeight="1" x14ac:dyDescent="0.2">
      <c r="B46" s="29" t="s">
        <v>9</v>
      </c>
      <c r="C46" s="20"/>
      <c r="D46" s="20"/>
      <c r="E46" s="18">
        <v>2315.6</v>
      </c>
      <c r="F46" s="23">
        <v>1252.1719999999998</v>
      </c>
      <c r="G46" s="19">
        <f t="shared" si="11"/>
        <v>2124.4036697247702</v>
      </c>
      <c r="H46" s="20"/>
      <c r="I46" s="21">
        <v>0.09</v>
      </c>
      <c r="J46" s="22"/>
      <c r="K46" s="31"/>
    </row>
    <row r="47" spans="2:11" s="4" customFormat="1" ht="18" customHeight="1" x14ac:dyDescent="0.2">
      <c r="B47" s="29" t="s">
        <v>8</v>
      </c>
      <c r="C47" s="18">
        <v>1327.3023199999998</v>
      </c>
      <c r="D47" s="18">
        <f>C47*1.01</f>
        <v>1340.5753431999997</v>
      </c>
      <c r="E47" s="18">
        <v>1838.5</v>
      </c>
      <c r="F47" s="23">
        <v>1252.1719999999998</v>
      </c>
      <c r="G47" s="19">
        <f t="shared" si="11"/>
        <v>1686.6972477064219</v>
      </c>
      <c r="H47" s="20"/>
      <c r="I47" s="21">
        <v>0.09</v>
      </c>
      <c r="J47" s="22"/>
      <c r="K47" s="31"/>
    </row>
    <row r="48" spans="2:11" s="4" customFormat="1" ht="18" customHeight="1" x14ac:dyDescent="0.2">
      <c r="B48" s="29" t="s">
        <v>48</v>
      </c>
      <c r="C48" s="18"/>
      <c r="D48" s="18"/>
      <c r="E48" s="18">
        <v>678.15</v>
      </c>
      <c r="F48" s="23"/>
      <c r="G48" s="19">
        <f t="shared" si="11"/>
        <v>622.15596330275218</v>
      </c>
      <c r="H48" s="20"/>
      <c r="I48" s="21">
        <v>0.09</v>
      </c>
      <c r="J48" s="22"/>
      <c r="K48" s="31"/>
    </row>
    <row r="49" spans="2:213" s="4" customFormat="1" ht="18" customHeight="1" x14ac:dyDescent="0.2">
      <c r="B49" s="29" t="s">
        <v>22</v>
      </c>
      <c r="C49" s="20"/>
      <c r="D49" s="20"/>
      <c r="E49" s="18">
        <v>278.64999999999998</v>
      </c>
      <c r="F49" s="23">
        <v>1252.1719999999998</v>
      </c>
      <c r="G49" s="19">
        <f t="shared" si="11"/>
        <v>255.64220183486233</v>
      </c>
      <c r="H49" s="20"/>
      <c r="I49" s="21">
        <v>0.09</v>
      </c>
      <c r="J49" s="22"/>
      <c r="K49" s="31"/>
    </row>
    <row r="50" spans="2:213" s="4" customFormat="1" ht="18" customHeight="1" thickBot="1" x14ac:dyDescent="0.3">
      <c r="B50" s="34" t="s">
        <v>33</v>
      </c>
      <c r="C50" s="35"/>
      <c r="D50" s="35"/>
      <c r="E50" s="35"/>
      <c r="F50" s="35"/>
      <c r="G50" s="35"/>
      <c r="H50" s="35"/>
      <c r="I50" s="35"/>
      <c r="J50" s="36"/>
    </row>
    <row r="51" spans="2:213" s="4" customFormat="1" ht="18" customHeight="1" thickTop="1" thickBot="1" x14ac:dyDescent="0.25">
      <c r="B51" s="28" t="s">
        <v>34</v>
      </c>
      <c r="C51" s="14"/>
      <c r="D51" s="14"/>
      <c r="E51" s="19">
        <v>0</v>
      </c>
      <c r="F51" s="23">
        <v>176.50887999999998</v>
      </c>
      <c r="G51" s="19">
        <v>0</v>
      </c>
      <c r="H51" s="18">
        <v>63.95</v>
      </c>
      <c r="I51" s="21">
        <v>0.21</v>
      </c>
      <c r="J51" s="22"/>
    </row>
    <row r="52" spans="2:213" s="4" customFormat="1" ht="18" customHeight="1" thickTop="1" thickBot="1" x14ac:dyDescent="0.25">
      <c r="B52" s="28" t="s">
        <v>35</v>
      </c>
      <c r="C52" s="14"/>
      <c r="D52" s="14"/>
      <c r="E52" s="18">
        <v>56</v>
      </c>
      <c r="F52" s="23">
        <v>176.50887999999998</v>
      </c>
      <c r="G52" s="19">
        <f t="shared" ref="G52" si="12">E52/(1+I52)</f>
        <v>46.280991735537192</v>
      </c>
      <c r="H52" s="18">
        <v>63.95</v>
      </c>
      <c r="I52" s="21">
        <v>0.21</v>
      </c>
      <c r="J52" s="22"/>
    </row>
    <row r="53" spans="2:213" s="4" customFormat="1" ht="18" customHeight="1" thickTop="1" x14ac:dyDescent="0.2">
      <c r="B53" s="28" t="s">
        <v>36</v>
      </c>
      <c r="C53" s="14"/>
      <c r="D53" s="14"/>
      <c r="E53" s="18">
        <v>8.4</v>
      </c>
      <c r="F53" s="23">
        <v>176.50887999999998</v>
      </c>
      <c r="G53" s="18">
        <v>8.4</v>
      </c>
      <c r="H53" s="18">
        <v>63.95</v>
      </c>
      <c r="I53" s="21">
        <v>0.21</v>
      </c>
      <c r="J53" s="18">
        <v>8.4</v>
      </c>
    </row>
    <row r="54" spans="2:213" s="4" customFormat="1" ht="18" customHeight="1" x14ac:dyDescent="0.2">
      <c r="J54" s="3"/>
    </row>
    <row r="55" spans="2:213" s="4" customFormat="1" ht="18" customHeight="1" x14ac:dyDescent="0.2">
      <c r="J55" s="3"/>
    </row>
    <row r="56" spans="2:213" s="4" customFormat="1" ht="18" customHeight="1" x14ac:dyDescent="0.2">
      <c r="B56" s="1" t="s">
        <v>27</v>
      </c>
      <c r="J56" s="3"/>
    </row>
    <row r="57" spans="2:213" s="4" customFormat="1" ht="18" customHeight="1" x14ac:dyDescent="0.2">
      <c r="B57" s="1" t="s">
        <v>28</v>
      </c>
      <c r="J57" s="3"/>
    </row>
    <row r="58" spans="2:213" ht="18" customHeight="1" x14ac:dyDescent="0.2">
      <c r="B58" s="1" t="s">
        <v>51</v>
      </c>
      <c r="C58" s="1"/>
      <c r="D58" s="1"/>
      <c r="E58" s="1"/>
      <c r="I58" s="1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</row>
    <row r="59" spans="2:213" ht="18" customHeight="1" x14ac:dyDescent="0.2">
      <c r="C59" s="6"/>
      <c r="D59" s="6"/>
      <c r="E59" s="3"/>
      <c r="F59" s="9"/>
      <c r="G59" s="9"/>
      <c r="H59" s="4"/>
      <c r="I59" s="12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</row>
    <row r="60" spans="2:213" ht="18" customHeight="1" x14ac:dyDescent="0.2">
      <c r="C60" s="6"/>
      <c r="D60" s="6"/>
      <c r="E60" s="3"/>
      <c r="F60" s="4"/>
      <c r="G60" s="4"/>
      <c r="H60" s="4"/>
      <c r="I60" s="12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</row>
  </sheetData>
  <mergeCells count="4">
    <mergeCell ref="B4:J4"/>
    <mergeCell ref="B26:J26"/>
    <mergeCell ref="B11:J11"/>
    <mergeCell ref="B50:J50"/>
  </mergeCells>
  <phoneticPr fontId="0" type="noConversion"/>
  <pageMargins left="0.23622047244094488" right="0.23622047244094488" top="0.19685039370078741" bottom="0.19685039370078741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KFPS 2023</vt:lpstr>
    </vt:vector>
  </TitlesOfParts>
  <Company>fps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fps</dc:creator>
  <cp:lastModifiedBy>T</cp:lastModifiedBy>
  <cp:lastPrinted>2022-01-10T07:55:35Z</cp:lastPrinted>
  <dcterms:created xsi:type="dcterms:W3CDTF">2003-12-11T14:01:26Z</dcterms:created>
  <dcterms:modified xsi:type="dcterms:W3CDTF">2023-06-04T08:58:36Z</dcterms:modified>
</cp:coreProperties>
</file>